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Бюджет 2023-2025\Материалы к проекту бюджета 2023-2025 в Совет\"/>
    </mc:Choice>
  </mc:AlternateContent>
  <xr:revisionPtr revIDLastSave="0" documentId="13_ncr:1_{7A5273E8-34D3-4423-99A5-D6796BBE25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ценка 2022" sheetId="8" r:id="rId1"/>
  </sheets>
  <definedNames>
    <definedName name="_xlnm.Print_Area" localSheetId="0">'Оценка 2022'!$A$1:$G$83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2" i="8" l="1"/>
  <c r="D82" i="8"/>
  <c r="B82" i="8"/>
  <c r="C43" i="8"/>
  <c r="D43" i="8"/>
  <c r="E43" i="8"/>
  <c r="E82" i="8" s="1"/>
  <c r="F43" i="8"/>
  <c r="B43" i="8"/>
  <c r="B79" i="8" l="1"/>
  <c r="B75" i="8"/>
  <c r="B71" i="8"/>
  <c r="B68" i="8"/>
  <c r="B61" i="8"/>
  <c r="B59" i="8"/>
  <c r="B54" i="8"/>
  <c r="B48" i="8"/>
  <c r="B45" i="8"/>
  <c r="B36" i="8"/>
  <c r="B28" i="8"/>
  <c r="B27" i="8" s="1"/>
  <c r="B19" i="8"/>
  <c r="B6" i="8"/>
  <c r="F6" i="8"/>
  <c r="F19" i="8"/>
  <c r="B5" i="8" l="1"/>
  <c r="B35" i="8" s="1"/>
  <c r="F71" i="8"/>
  <c r="C79" i="8"/>
  <c r="D79" i="8"/>
  <c r="E79" i="8"/>
  <c r="F79" i="8"/>
  <c r="C75" i="8"/>
  <c r="D75" i="8"/>
  <c r="E75" i="8"/>
  <c r="F75" i="8"/>
  <c r="C71" i="8"/>
  <c r="D71" i="8"/>
  <c r="E71" i="8"/>
  <c r="C68" i="8"/>
  <c r="D68" i="8"/>
  <c r="E68" i="8"/>
  <c r="F68" i="8"/>
  <c r="C61" i="8"/>
  <c r="D61" i="8"/>
  <c r="E61" i="8"/>
  <c r="F61" i="8"/>
  <c r="C59" i="8"/>
  <c r="D59" i="8"/>
  <c r="E59" i="8"/>
  <c r="F59" i="8"/>
  <c r="C54" i="8"/>
  <c r="D54" i="8"/>
  <c r="E54" i="8"/>
  <c r="F54" i="8"/>
  <c r="D48" i="8"/>
  <c r="E48" i="8"/>
  <c r="F48" i="8"/>
  <c r="C48" i="8"/>
  <c r="C45" i="8"/>
  <c r="D45" i="8"/>
  <c r="E45" i="8"/>
  <c r="F45" i="8"/>
  <c r="C36" i="8"/>
  <c r="D36" i="8"/>
  <c r="E36" i="8"/>
  <c r="F36" i="8"/>
  <c r="F82" i="8" l="1"/>
  <c r="B83" i="8"/>
  <c r="G77" i="8" l="1"/>
  <c r="G37" i="8"/>
  <c r="G38" i="8"/>
  <c r="G42" i="8"/>
  <c r="G47" i="8"/>
  <c r="G49" i="8"/>
  <c r="G50" i="8"/>
  <c r="G51" i="8"/>
  <c r="G52" i="8"/>
  <c r="G53" i="8"/>
  <c r="G55" i="8"/>
  <c r="G56" i="8"/>
  <c r="G57" i="8"/>
  <c r="G58" i="8"/>
  <c r="G60" i="8"/>
  <c r="G62" i="8"/>
  <c r="G63" i="8"/>
  <c r="G64" i="8"/>
  <c r="G65" i="8"/>
  <c r="G66" i="8"/>
  <c r="G67" i="8"/>
  <c r="G69" i="8"/>
  <c r="G70" i="8"/>
  <c r="G72" i="8"/>
  <c r="G73" i="8"/>
  <c r="G74" i="8"/>
  <c r="G76" i="8"/>
  <c r="G78" i="8"/>
  <c r="G80" i="8"/>
  <c r="G81" i="8"/>
  <c r="G36" i="8" l="1"/>
  <c r="G45" i="8"/>
  <c r="G59" i="8"/>
  <c r="G54" i="8"/>
  <c r="G68" i="8"/>
  <c r="G79" i="8"/>
  <c r="G48" i="8"/>
  <c r="G61" i="8"/>
  <c r="G75" i="8"/>
  <c r="G71" i="8"/>
  <c r="G82" i="8" l="1"/>
  <c r="G34" i="8" l="1"/>
  <c r="G7" i="8" l="1"/>
  <c r="G8" i="8"/>
  <c r="G9" i="8"/>
  <c r="G10" i="8"/>
  <c r="G11" i="8"/>
  <c r="G12" i="8"/>
  <c r="G13" i="8"/>
  <c r="G14" i="8"/>
  <c r="G15" i="8"/>
  <c r="G16" i="8"/>
  <c r="G17" i="8"/>
  <c r="G20" i="8"/>
  <c r="G21" i="8"/>
  <c r="G22" i="8"/>
  <c r="G23" i="8"/>
  <c r="G25" i="8"/>
  <c r="G26" i="8"/>
  <c r="G29" i="8"/>
  <c r="G30" i="8"/>
  <c r="G31" i="8"/>
  <c r="G32" i="8"/>
  <c r="C28" i="8"/>
  <c r="C27" i="8" s="1"/>
  <c r="D28" i="8"/>
  <c r="D27" i="8" s="1"/>
  <c r="E28" i="8"/>
  <c r="E27" i="8" s="1"/>
  <c r="F28" i="8"/>
  <c r="F27" i="8" s="1"/>
  <c r="C19" i="8"/>
  <c r="D19" i="8"/>
  <c r="E19" i="8"/>
  <c r="C6" i="8"/>
  <c r="D6" i="8"/>
  <c r="E6" i="8"/>
  <c r="G27" i="8" l="1"/>
  <c r="G6" i="8"/>
  <c r="D5" i="8"/>
  <c r="D35" i="8" s="1"/>
  <c r="D83" i="8" s="1"/>
  <c r="F5" i="8"/>
  <c r="G19" i="8"/>
  <c r="G28" i="8"/>
  <c r="E5" i="8"/>
  <c r="E35" i="8" s="1"/>
  <c r="E83" i="8" s="1"/>
  <c r="C5" i="8"/>
  <c r="C35" i="8" s="1"/>
  <c r="C83" i="8" s="1"/>
  <c r="F35" i="8" l="1"/>
  <c r="F83" i="8" s="1"/>
  <c r="G5" i="8"/>
  <c r="G35" i="8" l="1"/>
  <c r="G83" i="8"/>
</calcChain>
</file>

<file path=xl/sharedStrings.xml><?xml version="1.0" encoding="utf-8"?>
<sst xmlns="http://schemas.openxmlformats.org/spreadsheetml/2006/main" count="88" uniqueCount="88">
  <si>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</si>
  <si>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</si>
  <si>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</si>
  <si>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</si>
  <si>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</si>
  <si>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</si>
  <si>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</si>
  <si>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</si>
  <si>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</si>
  <si>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</si>
  <si>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</si>
  <si>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</si>
  <si>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Безвозмездные поступления</t>
  </si>
  <si>
    <t>ВСЕГО ДОХОДОВ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</si>
  <si>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</si>
  <si>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</si>
  <si>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</si>
  <si>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</si>
  <si>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</si>
  <si>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</si>
  <si>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</si>
  <si>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</si>
  <si>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</si>
  <si>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</si>
  <si>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</si>
  <si>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Прочие безвозмездные поступления</t>
  </si>
  <si>
    <t>Субсидии</t>
  </si>
  <si>
    <t>Налоговые доходы</t>
  </si>
  <si>
    <t>прочие налоговые доходы</t>
  </si>
  <si>
    <t>Неналоговые доходы</t>
  </si>
  <si>
    <t>ВСЕГО РАСХОДОВ</t>
  </si>
  <si>
    <t>Дефицит (профицит)</t>
  </si>
  <si>
    <t>Налоговые и неналоговые доходы, в том числе:</t>
  </si>
  <si>
    <t>Доходы от возврата остатков МБТ</t>
  </si>
  <si>
    <t>Исполнение бюджета 
за 2020 год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</si>
  <si>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</si>
  <si>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</si>
  <si>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</si>
  <si>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</si>
  <si>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</si>
  <si>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</si>
  <si>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</si>
  <si>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</si>
  <si>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</si>
  <si>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</si>
  <si>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</si>
  <si>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</si>
  <si>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</si>
  <si>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</si>
  <si>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</si>
  <si>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</si>
  <si>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</si>
  <si>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</si>
  <si>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</si>
  <si>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</si>
  <si>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</si>
  <si>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</si>
  <si>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</si>
  <si>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</si>
  <si>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</si>
  <si>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</si>
  <si>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</si>
  <si>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</si>
  <si>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</si>
  <si>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</si>
  <si>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</si>
  <si>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</si>
  <si>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</si>
  <si>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</si>
  <si>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</si>
  <si>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</si>
  <si>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</si>
  <si>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</si>
  <si>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</si>
  <si>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</si>
  <si>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</si>
  <si>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</si>
  <si>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</si>
  <si>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</si>
  <si>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в тыс. рублей</t>
  </si>
  <si>
    <t>Оценка ожидаемого исполнения бюджета городского округа город Октябрьский Республики Башкортостан за 2022 год</t>
  </si>
  <si>
    <t>Исполнение бюджета 
за 2021 год</t>
  </si>
  <si>
    <t>Первоначальный утвержденный бюджет 
на 2022 год</t>
  </si>
  <si>
    <t>Уточненный план 
на 01.11.2022 года</t>
  </si>
  <si>
    <t>Оценка исполнения 
бюджета за 2022 год</t>
  </si>
  <si>
    <t>Темп роста /снижения 
показателей оценки за 2022 год 
к факту 2021 года, %</t>
  </si>
  <si>
    <t>НАЦИОНАЛЬНАЯ ОБОРОНА</t>
  </si>
  <si>
    <t>Мобилизационная и вневойсковая 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</si>
</sst>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rgb="FFC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0" fillId="0" borderId="0"/>
    <xf numFmtId="0" fontId="3" fillId="0" borderId="0">
      <protection locked="0"/>
    </xf>
  </cellStyleXfs>
  <cellXfs count="36">
    <xf numFmtId="0" fontId="0" fillId="0" borderId="0" xfId="0"/>
    <xf numFmtId="4" fontId="7" fillId="2" borderId="2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4" fontId="8" fillId="2" borderId="2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164" fontId="2" fillId="2" borderId="0" xfId="0" applyNumberFormat="1" applyFont="1" applyFill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4" fontId="8" fillId="2" borderId="2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right" vertical="top" wrapText="1"/>
    </xf>
    <xf numFmtId="0" fontId="13" fillId="2" borderId="1" xfId="2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2" fillId="2" borderId="0" xfId="0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right" vertical="top" wrapText="1"/>
    </xf>
  </cellXfs>
  <cellStyles count="4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G83"/>
  <sheetViews>
    <sheetView tabSelected="1" topLeftCell="A64" zoomScale="70" zoomScaleNormal="70" zoomScaleSheetLayoutView="70" workbookViewId="0">
      <selection activeCell="F82" sqref="F82"/>
    </sheetView>
  </sheetViews>
  <sheetFormatPr defaultColWidth="9.140625" defaultRowHeight="15.75" x14ac:dyDescent="0.25"/>
  <cols>
    <col min="1" max="1" width="61.28515625" style="4" customWidth="1"/>
    <col min="2" max="3" width="18.42578125" style="4" customWidth="1"/>
    <col min="4" max="4" width="20.85546875" style="4" customWidth="1"/>
    <col min="5" max="5" width="18.42578125" style="4" customWidth="1"/>
    <col min="6" max="6" width="18.42578125" style="33" customWidth="1"/>
    <col min="7" max="7" width="20.42578125" style="18" customWidth="1"/>
    <col min="8" max="16384" width="9.140625" style="4"/>
  </cols>
  <sheetData>
    <row r="1" spans="1:7" ht="57.75" customHeight="1" x14ac:dyDescent="0.25">
      <c r="A1" s="34" t="s">
        <v>80</v>
      </c>
      <c r="B1" s="34"/>
      <c r="C1" s="34"/>
      <c r="D1" s="34"/>
      <c r="E1" s="34"/>
      <c r="F1" s="34"/>
      <c r="G1" s="34"/>
    </row>
    <row r="2" spans="1:7" x14ac:dyDescent="0.25">
      <c r="F2" s="35" t="s">
        <v>79</v>
      </c>
      <c r="G2" s="35"/>
    </row>
    <row r="3" spans="1:7" ht="131.25" x14ac:dyDescent="0.25">
      <c r="A3" s="5" t="s">
        <v>14</v>
      </c>
      <c r="B3" s="21" t="s">
        <v>34</v>
      </c>
      <c r="C3" s="21" t="s">
        <v>81</v>
      </c>
      <c r="D3" s="21" t="s">
        <v>82</v>
      </c>
      <c r="E3" s="21" t="s">
        <v>83</v>
      </c>
      <c r="F3" s="24" t="s">
        <v>84</v>
      </c>
      <c r="G3" s="22" t="s">
        <v>85</v>
      </c>
    </row>
    <row r="4" spans="1:7" s="6" customFormat="1" ht="18.7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25">
        <v>6</v>
      </c>
      <c r="G4" s="5">
        <v>7</v>
      </c>
    </row>
    <row r="5" spans="1:7" s="9" customFormat="1" ht="37.5" x14ac:dyDescent="0.25">
      <c r="A5" s="7" t="s">
        <v>32</v>
      </c>
      <c r="B5" s="8">
        <f t="shared" ref="B5" si="0">B6+B19</f>
        <v>1134143.6900000002</v>
      </c>
      <c r="C5" s="8">
        <f t="shared" ref="C5:F5" si="1">C6+C19</f>
        <v>1049013.5999999999</v>
      </c>
      <c r="D5" s="8">
        <f t="shared" si="1"/>
        <v>1070738</v>
      </c>
      <c r="E5" s="8">
        <f t="shared" si="1"/>
        <v>1118502.78</v>
      </c>
      <c r="F5" s="26">
        <f t="shared" si="1"/>
        <v>1158311.58</v>
      </c>
      <c r="G5" s="8">
        <f t="shared" ref="G5:G17" si="2">F5/C5*100</f>
        <v>110.41911944706915</v>
      </c>
    </row>
    <row r="6" spans="1:7" s="9" customFormat="1" ht="18.75" x14ac:dyDescent="0.25">
      <c r="A6" s="7" t="s">
        <v>27</v>
      </c>
      <c r="B6" s="17">
        <f t="shared" ref="B6" si="3">B7+B8+B9+B10+B11+B12+B13+B14+B15+B16+B17+B18</f>
        <v>883841.93000000017</v>
      </c>
      <c r="C6" s="17">
        <f t="shared" ref="C6:F6" si="4">C7+C8+C9+C10+C11+C12+C13+C14+C15+C16+C17+C18</f>
        <v>767935.03999999992</v>
      </c>
      <c r="D6" s="17">
        <f t="shared" si="4"/>
        <v>786683</v>
      </c>
      <c r="E6" s="17">
        <f t="shared" si="4"/>
        <v>786683</v>
      </c>
      <c r="F6" s="27">
        <f t="shared" si="4"/>
        <v>812206</v>
      </c>
      <c r="G6" s="8">
        <f t="shared" si="2"/>
        <v>105.7649355341306</v>
      </c>
    </row>
    <row r="7" spans="1:7" s="12" customFormat="1" ht="18.75" x14ac:dyDescent="0.25">
      <c r="A7" s="11" t="s">
        <v>0</v>
      </c>
      <c r="B7" s="1">
        <v>545450.04</v>
      </c>
      <c r="C7" s="1">
        <v>424698.31</v>
      </c>
      <c r="D7" s="28">
        <v>452244</v>
      </c>
      <c r="E7" s="28">
        <v>452244</v>
      </c>
      <c r="F7" s="28">
        <v>464052</v>
      </c>
      <c r="G7" s="3">
        <f t="shared" si="2"/>
        <v>109.26626950787725</v>
      </c>
    </row>
    <row r="8" spans="1:7" s="12" customFormat="1" ht="18.75" x14ac:dyDescent="0.25">
      <c r="A8" s="11" t="s">
        <v>1</v>
      </c>
      <c r="B8" s="1">
        <v>10564.37</v>
      </c>
      <c r="C8" s="28">
        <v>12366.29</v>
      </c>
      <c r="D8" s="28">
        <v>13774</v>
      </c>
      <c r="E8" s="28">
        <v>13774</v>
      </c>
      <c r="F8" s="28">
        <v>13774</v>
      </c>
      <c r="G8" s="3">
        <f t="shared" si="2"/>
        <v>111.38344644998621</v>
      </c>
    </row>
    <row r="9" spans="1:7" s="12" customFormat="1" ht="18.75" x14ac:dyDescent="0.25">
      <c r="A9" s="11" t="s">
        <v>2</v>
      </c>
      <c r="B9" s="1">
        <v>106152.64</v>
      </c>
      <c r="C9" s="28">
        <v>141862.42000000001</v>
      </c>
      <c r="D9" s="28">
        <v>155520</v>
      </c>
      <c r="E9" s="28">
        <v>155060</v>
      </c>
      <c r="F9" s="28">
        <v>158631</v>
      </c>
      <c r="G9" s="3">
        <f t="shared" si="2"/>
        <v>111.820311538461</v>
      </c>
    </row>
    <row r="10" spans="1:7" s="12" customFormat="1" ht="18.75" x14ac:dyDescent="0.25">
      <c r="A10" s="11" t="s">
        <v>3</v>
      </c>
      <c r="B10" s="1">
        <v>46081.01</v>
      </c>
      <c r="C10" s="28">
        <v>10034.32</v>
      </c>
      <c r="D10" s="28">
        <v>0</v>
      </c>
      <c r="E10" s="28">
        <v>222</v>
      </c>
      <c r="F10" s="28">
        <v>292</v>
      </c>
      <c r="G10" s="3">
        <f t="shared" si="2"/>
        <v>2.9100128359470299</v>
      </c>
    </row>
    <row r="11" spans="1:7" s="12" customFormat="1" ht="18.75" x14ac:dyDescent="0.25">
      <c r="A11" s="11" t="s">
        <v>4</v>
      </c>
      <c r="B11" s="1">
        <v>35.24</v>
      </c>
      <c r="C11" s="28">
        <v>117.71</v>
      </c>
      <c r="D11" s="28">
        <v>0</v>
      </c>
      <c r="E11" s="28">
        <v>238</v>
      </c>
      <c r="F11" s="28">
        <v>854</v>
      </c>
      <c r="G11" s="3">
        <f t="shared" si="2"/>
        <v>725.5118511596296</v>
      </c>
    </row>
    <row r="12" spans="1:7" s="12" customFormat="1" ht="37.5" x14ac:dyDescent="0.25">
      <c r="A12" s="11" t="s">
        <v>15</v>
      </c>
      <c r="B12" s="1">
        <v>6485.81</v>
      </c>
      <c r="C12" s="28">
        <v>31540.34</v>
      </c>
      <c r="D12" s="28">
        <v>33116</v>
      </c>
      <c r="E12" s="28">
        <v>33116</v>
      </c>
      <c r="F12" s="28">
        <v>33116</v>
      </c>
      <c r="G12" s="3">
        <f t="shared" si="2"/>
        <v>104.99569757332989</v>
      </c>
    </row>
    <row r="13" spans="1:7" s="12" customFormat="1" ht="18.75" x14ac:dyDescent="0.25">
      <c r="A13" s="11" t="s">
        <v>5</v>
      </c>
      <c r="B13" s="1">
        <v>81487.990000000005</v>
      </c>
      <c r="C13" s="28">
        <v>75180.37</v>
      </c>
      <c r="D13" s="28">
        <v>57570</v>
      </c>
      <c r="E13" s="28">
        <v>57570</v>
      </c>
      <c r="F13" s="28">
        <v>71028</v>
      </c>
      <c r="G13" s="3">
        <f t="shared" si="2"/>
        <v>94.476789619417943</v>
      </c>
    </row>
    <row r="14" spans="1:7" s="12" customFormat="1" ht="18.75" x14ac:dyDescent="0.25">
      <c r="A14" s="11" t="s">
        <v>6</v>
      </c>
      <c r="B14" s="1">
        <v>3249.93</v>
      </c>
      <c r="C14" s="28">
        <v>2947.99</v>
      </c>
      <c r="D14" s="28">
        <v>3209</v>
      </c>
      <c r="E14" s="28">
        <v>3209</v>
      </c>
      <c r="F14" s="28">
        <v>3209</v>
      </c>
      <c r="G14" s="3">
        <f t="shared" si="2"/>
        <v>108.85382921923075</v>
      </c>
    </row>
    <row r="15" spans="1:7" s="12" customFormat="1" ht="18.75" x14ac:dyDescent="0.25">
      <c r="A15" s="11" t="s">
        <v>7</v>
      </c>
      <c r="B15" s="1">
        <v>63837.01</v>
      </c>
      <c r="C15" s="28">
        <v>53864.18</v>
      </c>
      <c r="D15" s="28">
        <v>52660</v>
      </c>
      <c r="E15" s="28">
        <v>52660</v>
      </c>
      <c r="F15" s="28">
        <v>49660</v>
      </c>
      <c r="G15" s="3">
        <f t="shared" si="2"/>
        <v>92.194850084044717</v>
      </c>
    </row>
    <row r="16" spans="1:7" s="12" customFormat="1" ht="18.75" x14ac:dyDescent="0.25">
      <c r="A16" s="11" t="s">
        <v>8</v>
      </c>
      <c r="B16" s="1">
        <v>5694.13</v>
      </c>
      <c r="C16" s="28">
        <v>-5.93</v>
      </c>
      <c r="D16" s="28">
        <v>3500</v>
      </c>
      <c r="E16" s="28">
        <v>3500</v>
      </c>
      <c r="F16" s="28">
        <v>2500</v>
      </c>
      <c r="G16" s="3">
        <f t="shared" si="2"/>
        <v>-42158.516020236093</v>
      </c>
    </row>
    <row r="17" spans="1:7" s="12" customFormat="1" ht="18.75" x14ac:dyDescent="0.25">
      <c r="A17" s="11" t="s">
        <v>16</v>
      </c>
      <c r="B17" s="1">
        <v>14803.76</v>
      </c>
      <c r="C17" s="28">
        <v>15429.5</v>
      </c>
      <c r="D17" s="28">
        <v>15090</v>
      </c>
      <c r="E17" s="28">
        <v>15090</v>
      </c>
      <c r="F17" s="28">
        <v>15090</v>
      </c>
      <c r="G17" s="3">
        <f t="shared" si="2"/>
        <v>97.799669464337796</v>
      </c>
    </row>
    <row r="18" spans="1:7" s="12" customFormat="1" ht="18.75" x14ac:dyDescent="0.25">
      <c r="A18" s="11" t="s">
        <v>28</v>
      </c>
      <c r="B18" s="1">
        <v>0</v>
      </c>
      <c r="C18" s="28">
        <v>-100.46</v>
      </c>
      <c r="D18" s="28">
        <v>0</v>
      </c>
      <c r="E18" s="28">
        <v>0</v>
      </c>
      <c r="F18" s="28">
        <v>0</v>
      </c>
      <c r="G18" s="3"/>
    </row>
    <row r="19" spans="1:7" s="9" customFormat="1" ht="18.75" x14ac:dyDescent="0.25">
      <c r="A19" s="7" t="s">
        <v>29</v>
      </c>
      <c r="B19" s="10">
        <f t="shared" ref="B19" si="5">B20+B21+B22+B23+B24+B25+B26</f>
        <v>250301.76000000004</v>
      </c>
      <c r="C19" s="10">
        <f t="shared" ref="C19:F19" si="6">C20+C21+C22+C23+C24+C25+C26</f>
        <v>281078.56</v>
      </c>
      <c r="D19" s="10">
        <f t="shared" si="6"/>
        <v>284055</v>
      </c>
      <c r="E19" s="10">
        <f t="shared" si="6"/>
        <v>331819.78000000003</v>
      </c>
      <c r="F19" s="29">
        <f t="shared" si="6"/>
        <v>346105.58</v>
      </c>
      <c r="G19" s="8">
        <f>F19/C19*100</f>
        <v>123.13482038615824</v>
      </c>
    </row>
    <row r="20" spans="1:7" s="12" customFormat="1" ht="56.25" x14ac:dyDescent="0.25">
      <c r="A20" s="11" t="s">
        <v>17</v>
      </c>
      <c r="B20" s="1">
        <v>133267.82</v>
      </c>
      <c r="C20" s="28">
        <v>184070.22</v>
      </c>
      <c r="D20" s="28">
        <v>163930</v>
      </c>
      <c r="E20" s="28">
        <v>220064</v>
      </c>
      <c r="F20" s="28">
        <v>228051.49</v>
      </c>
      <c r="G20" s="3">
        <f>F20/C20*100</f>
        <v>123.89374554993198</v>
      </c>
    </row>
    <row r="21" spans="1:7" s="12" customFormat="1" ht="37.5" x14ac:dyDescent="0.25">
      <c r="A21" s="11" t="s">
        <v>18</v>
      </c>
      <c r="B21" s="1">
        <v>2155.7600000000002</v>
      </c>
      <c r="C21" s="28">
        <v>2491.8200000000002</v>
      </c>
      <c r="D21" s="28">
        <v>2622</v>
      </c>
      <c r="E21" s="28">
        <v>2622</v>
      </c>
      <c r="F21" s="28">
        <v>2622</v>
      </c>
      <c r="G21" s="3">
        <f>F21/C21*100</f>
        <v>105.22429388960678</v>
      </c>
    </row>
    <row r="22" spans="1:7" s="12" customFormat="1" ht="37.5" x14ac:dyDescent="0.25">
      <c r="A22" s="11" t="s">
        <v>19</v>
      </c>
      <c r="B22" s="1">
        <v>706.14</v>
      </c>
      <c r="C22" s="28">
        <v>2618.46</v>
      </c>
      <c r="D22" s="28">
        <v>527</v>
      </c>
      <c r="E22" s="28">
        <v>1707</v>
      </c>
      <c r="F22" s="28">
        <v>2755.31</v>
      </c>
      <c r="G22" s="3">
        <f>F22/C22*100</f>
        <v>105.22635442206487</v>
      </c>
    </row>
    <row r="23" spans="1:7" s="12" customFormat="1" ht="37.5" x14ac:dyDescent="0.25">
      <c r="A23" s="11" t="s">
        <v>20</v>
      </c>
      <c r="B23" s="1">
        <v>96117.57</v>
      </c>
      <c r="C23" s="28">
        <v>80210.880000000005</v>
      </c>
      <c r="D23" s="28">
        <v>113585</v>
      </c>
      <c r="E23" s="28">
        <v>102271</v>
      </c>
      <c r="F23" s="28">
        <v>107989</v>
      </c>
      <c r="G23" s="3">
        <f>F23/C23*100</f>
        <v>134.63136173047846</v>
      </c>
    </row>
    <row r="24" spans="1:7" s="12" customFormat="1" ht="18.75" x14ac:dyDescent="0.25">
      <c r="A24" s="11" t="s">
        <v>21</v>
      </c>
      <c r="B24" s="1">
        <v>0</v>
      </c>
      <c r="C24" s="1">
        <v>0</v>
      </c>
      <c r="D24" s="28">
        <v>0</v>
      </c>
      <c r="E24" s="28">
        <v>0</v>
      </c>
      <c r="F24" s="28">
        <v>0</v>
      </c>
      <c r="G24" s="3"/>
    </row>
    <row r="25" spans="1:7" s="12" customFormat="1" ht="18.75" x14ac:dyDescent="0.25">
      <c r="A25" s="11" t="s">
        <v>22</v>
      </c>
      <c r="B25" s="1">
        <v>8667.34</v>
      </c>
      <c r="C25" s="28">
        <v>10427.39</v>
      </c>
      <c r="D25" s="28">
        <v>3391</v>
      </c>
      <c r="E25" s="28">
        <v>3391</v>
      </c>
      <c r="F25" s="28">
        <v>2923</v>
      </c>
      <c r="G25" s="3">
        <f t="shared" ref="G25:G42" si="7">F25/C25*100</f>
        <v>28.031942796807257</v>
      </c>
    </row>
    <row r="26" spans="1:7" s="12" customFormat="1" ht="18.75" x14ac:dyDescent="0.25">
      <c r="A26" s="11" t="s">
        <v>23</v>
      </c>
      <c r="B26" s="1">
        <v>9387.1299999999992</v>
      </c>
      <c r="C26" s="28">
        <v>1259.79</v>
      </c>
      <c r="D26" s="28">
        <v>0</v>
      </c>
      <c r="E26" s="28">
        <v>1764.78</v>
      </c>
      <c r="F26" s="28">
        <v>1764.78</v>
      </c>
      <c r="G26" s="3">
        <f t="shared" si="7"/>
        <v>140.08525230395543</v>
      </c>
    </row>
    <row r="27" spans="1:7" s="9" customFormat="1" ht="18.75" x14ac:dyDescent="0.25">
      <c r="A27" s="13" t="s">
        <v>12</v>
      </c>
      <c r="B27" s="8">
        <f t="shared" ref="B27" si="8">B28+B33+B34</f>
        <v>1570339.9299999997</v>
      </c>
      <c r="C27" s="8">
        <f t="shared" ref="C27:F27" si="9">C28+C33+C34</f>
        <v>1627405.7600000002</v>
      </c>
      <c r="D27" s="8">
        <f t="shared" si="9"/>
        <v>1658011.56</v>
      </c>
      <c r="E27" s="8">
        <f t="shared" si="9"/>
        <v>1662945.7099999997</v>
      </c>
      <c r="F27" s="26">
        <f t="shared" si="9"/>
        <v>1654600.5999999999</v>
      </c>
      <c r="G27" s="8">
        <f t="shared" si="7"/>
        <v>101.67105467292924</v>
      </c>
    </row>
    <row r="28" spans="1:7" ht="56.25" x14ac:dyDescent="0.25">
      <c r="A28" s="14" t="s">
        <v>9</v>
      </c>
      <c r="B28" s="3">
        <f t="shared" ref="B28" si="10">B29+B30+B31+B32</f>
        <v>1575657.8199999998</v>
      </c>
      <c r="C28" s="3">
        <f t="shared" ref="C28:F28" si="11">C29+C30+C31+C32</f>
        <v>1635014.9600000002</v>
      </c>
      <c r="D28" s="3">
        <f t="shared" si="11"/>
        <v>1658011.56</v>
      </c>
      <c r="E28" s="3">
        <f t="shared" si="11"/>
        <v>1662925.7099999997</v>
      </c>
      <c r="F28" s="30">
        <f t="shared" si="11"/>
        <v>1657014.7499999998</v>
      </c>
      <c r="G28" s="3">
        <f t="shared" si="7"/>
        <v>101.34554059370807</v>
      </c>
    </row>
    <row r="29" spans="1:7" ht="18.75" x14ac:dyDescent="0.25">
      <c r="A29" s="14" t="s">
        <v>24</v>
      </c>
      <c r="B29" s="2">
        <v>152646.6</v>
      </c>
      <c r="C29" s="1">
        <v>205579.16</v>
      </c>
      <c r="D29" s="1">
        <v>180066.3</v>
      </c>
      <c r="E29" s="1">
        <v>201307.5</v>
      </c>
      <c r="F29" s="1">
        <v>201307.5</v>
      </c>
      <c r="G29" s="3">
        <f t="shared" si="7"/>
        <v>97.922133741571855</v>
      </c>
    </row>
    <row r="30" spans="1:7" ht="18.75" x14ac:dyDescent="0.25">
      <c r="A30" s="14" t="s">
        <v>26</v>
      </c>
      <c r="B30" s="2">
        <v>494794.29</v>
      </c>
      <c r="C30" s="1">
        <v>356368.38</v>
      </c>
      <c r="D30" s="1">
        <v>352604.4</v>
      </c>
      <c r="E30" s="1">
        <v>327596.37</v>
      </c>
      <c r="F30" s="1">
        <v>321685.40999999997</v>
      </c>
      <c r="G30" s="3">
        <f t="shared" si="7"/>
        <v>90.267663477887666</v>
      </c>
    </row>
    <row r="31" spans="1:7" ht="18.75" x14ac:dyDescent="0.25">
      <c r="A31" s="14" t="s">
        <v>10</v>
      </c>
      <c r="B31" s="2">
        <v>912581.24</v>
      </c>
      <c r="C31" s="1">
        <v>1030368.93</v>
      </c>
      <c r="D31" s="1">
        <v>1082128.78</v>
      </c>
      <c r="E31" s="1">
        <v>1083894.95</v>
      </c>
      <c r="F31" s="1">
        <v>1083894.95</v>
      </c>
      <c r="G31" s="3">
        <f t="shared" si="7"/>
        <v>105.19484025978927</v>
      </c>
    </row>
    <row r="32" spans="1:7" ht="18.75" x14ac:dyDescent="0.25">
      <c r="A32" s="14" t="s">
        <v>11</v>
      </c>
      <c r="B32" s="2">
        <v>15635.69</v>
      </c>
      <c r="C32" s="1">
        <v>42698.49</v>
      </c>
      <c r="D32" s="1">
        <v>43212.08</v>
      </c>
      <c r="E32" s="1">
        <v>50126.89</v>
      </c>
      <c r="F32" s="1">
        <v>50126.89</v>
      </c>
      <c r="G32" s="3">
        <f t="shared" si="7"/>
        <v>117.39733653344651</v>
      </c>
    </row>
    <row r="33" spans="1:7" ht="18.75" x14ac:dyDescent="0.25">
      <c r="A33" s="11" t="s">
        <v>25</v>
      </c>
      <c r="B33" s="1">
        <v>3629.92</v>
      </c>
      <c r="C33" s="1"/>
      <c r="D33" s="1"/>
      <c r="E33" s="1">
        <v>20</v>
      </c>
      <c r="F33" s="1">
        <v>20</v>
      </c>
      <c r="G33" s="3"/>
    </row>
    <row r="34" spans="1:7" ht="18.75" x14ac:dyDescent="0.25">
      <c r="A34" s="11" t="s">
        <v>33</v>
      </c>
      <c r="B34" s="3">
        <v>-8947.81</v>
      </c>
      <c r="C34" s="3">
        <v>-7609.2</v>
      </c>
      <c r="D34" s="3"/>
      <c r="E34" s="3"/>
      <c r="F34" s="3">
        <v>-2434.15</v>
      </c>
      <c r="G34" s="3">
        <f t="shared" si="7"/>
        <v>31.989565263102559</v>
      </c>
    </row>
    <row r="35" spans="1:7" s="9" customFormat="1" ht="18.75" x14ac:dyDescent="0.25">
      <c r="A35" s="7" t="s">
        <v>13</v>
      </c>
      <c r="B35" s="8">
        <f t="shared" ref="B35" si="12">B5+B27</f>
        <v>2704483.62</v>
      </c>
      <c r="C35" s="8">
        <f t="shared" ref="C35:F35" si="13">C5+C27</f>
        <v>2676419.3600000003</v>
      </c>
      <c r="D35" s="8">
        <f t="shared" si="13"/>
        <v>2728749.56</v>
      </c>
      <c r="E35" s="8">
        <f t="shared" si="13"/>
        <v>2781448.4899999998</v>
      </c>
      <c r="F35" s="26">
        <f t="shared" si="13"/>
        <v>2812912.1799999997</v>
      </c>
      <c r="G35" s="8">
        <f t="shared" si="7"/>
        <v>105.09982934811828</v>
      </c>
    </row>
    <row r="36" spans="1:7" s="9" customFormat="1" ht="18.75" x14ac:dyDescent="0.25">
      <c r="A36" s="15" t="s">
        <v>35</v>
      </c>
      <c r="B36" s="23">
        <f t="shared" ref="B36" si="14">SUM(B37:B42)</f>
        <v>115048.66</v>
      </c>
      <c r="C36" s="23">
        <f t="shared" ref="C36:F36" si="15">SUM(C37:C42)</f>
        <v>177298.93</v>
      </c>
      <c r="D36" s="23">
        <f t="shared" si="15"/>
        <v>178562.16999999998</v>
      </c>
      <c r="E36" s="23">
        <f t="shared" si="15"/>
        <v>197671.9</v>
      </c>
      <c r="F36" s="31">
        <f t="shared" si="15"/>
        <v>196674.06</v>
      </c>
      <c r="G36" s="8">
        <f t="shared" si="7"/>
        <v>110.92794525043101</v>
      </c>
    </row>
    <row r="37" spans="1:7" ht="75" x14ac:dyDescent="0.25">
      <c r="A37" s="11" t="s">
        <v>36</v>
      </c>
      <c r="B37" s="1">
        <v>5553.03</v>
      </c>
      <c r="C37" s="1">
        <v>6247.06</v>
      </c>
      <c r="D37" s="1">
        <v>5146.84</v>
      </c>
      <c r="E37" s="1">
        <v>8194.2800000000007</v>
      </c>
      <c r="F37" s="1">
        <v>8194.2800000000007</v>
      </c>
      <c r="G37" s="3">
        <f t="shared" si="7"/>
        <v>131.17018245382627</v>
      </c>
    </row>
    <row r="38" spans="1:7" ht="75" x14ac:dyDescent="0.25">
      <c r="A38" s="11" t="s">
        <v>37</v>
      </c>
      <c r="B38" s="1">
        <v>83086.41</v>
      </c>
      <c r="C38" s="1">
        <v>91739.6</v>
      </c>
      <c r="D38" s="1">
        <v>79700.710000000006</v>
      </c>
      <c r="E38" s="1">
        <v>100649.37</v>
      </c>
      <c r="F38" s="1">
        <v>100649.37</v>
      </c>
      <c r="G38" s="3">
        <f t="shared" si="7"/>
        <v>109.71202185315828</v>
      </c>
    </row>
    <row r="39" spans="1:7" ht="18.75" x14ac:dyDescent="0.25">
      <c r="A39" s="11" t="s">
        <v>38</v>
      </c>
      <c r="B39" s="1"/>
      <c r="C39" s="1"/>
      <c r="D39" s="1">
        <v>520.4</v>
      </c>
      <c r="E39" s="1">
        <v>520.4</v>
      </c>
      <c r="F39" s="1">
        <v>520.4</v>
      </c>
      <c r="G39" s="3"/>
    </row>
    <row r="40" spans="1:7" ht="37.5" x14ac:dyDescent="0.25">
      <c r="A40" s="11" t="s">
        <v>39</v>
      </c>
      <c r="B40" s="1">
        <v>7003.17</v>
      </c>
      <c r="C40" s="1"/>
      <c r="D40" s="1"/>
      <c r="E40" s="1"/>
      <c r="F40" s="28"/>
      <c r="G40" s="3"/>
    </row>
    <row r="41" spans="1:7" ht="18.75" x14ac:dyDescent="0.25">
      <c r="A41" s="11" t="s">
        <v>40</v>
      </c>
      <c r="B41" s="23"/>
      <c r="C41" s="23"/>
      <c r="D41" s="1">
        <v>5500</v>
      </c>
      <c r="E41" s="1">
        <v>4237.57</v>
      </c>
      <c r="F41" s="28"/>
      <c r="G41" s="3"/>
    </row>
    <row r="42" spans="1:7" ht="18.75" x14ac:dyDescent="0.25">
      <c r="A42" s="11" t="s">
        <v>41</v>
      </c>
      <c r="B42" s="1">
        <v>19406.05</v>
      </c>
      <c r="C42" s="1">
        <v>79312.27</v>
      </c>
      <c r="D42" s="1">
        <v>87694.22</v>
      </c>
      <c r="E42" s="1">
        <v>84070.28</v>
      </c>
      <c r="F42" s="28">
        <v>87310.01</v>
      </c>
      <c r="G42" s="3">
        <f t="shared" si="7"/>
        <v>110.08386218172799</v>
      </c>
    </row>
    <row r="43" spans="1:7" ht="18.75" x14ac:dyDescent="0.25">
      <c r="A43" s="15" t="s">
        <v>86</v>
      </c>
      <c r="B43" s="23">
        <f>SUM(B44)</f>
        <v>0</v>
      </c>
      <c r="C43" s="23">
        <f t="shared" ref="C43:F43" si="16">SUM(C44)</f>
        <v>0</v>
      </c>
      <c r="D43" s="23">
        <f t="shared" si="16"/>
        <v>0</v>
      </c>
      <c r="E43" s="23">
        <f t="shared" si="16"/>
        <v>100</v>
      </c>
      <c r="F43" s="23">
        <f t="shared" si="16"/>
        <v>100</v>
      </c>
      <c r="G43" s="8"/>
    </row>
    <row r="44" spans="1:7" ht="18.75" x14ac:dyDescent="0.25">
      <c r="A44" s="11" t="s">
        <v>87</v>
      </c>
      <c r="B44" s="1"/>
      <c r="C44" s="1"/>
      <c r="D44" s="1"/>
      <c r="E44" s="1">
        <v>100</v>
      </c>
      <c r="F44" s="28">
        <v>100</v>
      </c>
      <c r="G44" s="3"/>
    </row>
    <row r="45" spans="1:7" s="9" customFormat="1" ht="56.25" x14ac:dyDescent="0.25">
      <c r="A45" s="15" t="s">
        <v>42</v>
      </c>
      <c r="B45" s="23">
        <f>SUM(B46:B47)</f>
        <v>24827.899999999998</v>
      </c>
      <c r="C45" s="23">
        <f>SUM(C46:C47)</f>
        <v>25593.99</v>
      </c>
      <c r="D45" s="23">
        <f>SUM(D46:D47)</f>
        <v>26386.73</v>
      </c>
      <c r="E45" s="23">
        <f>SUM(E46:E47)</f>
        <v>26573.73</v>
      </c>
      <c r="F45" s="31">
        <f>SUM(F46:F47)</f>
        <v>26981.57</v>
      </c>
      <c r="G45" s="8">
        <f t="shared" ref="G43:G57" si="17">F45/C45*100</f>
        <v>105.4215071585165</v>
      </c>
    </row>
    <row r="46" spans="1:7" ht="56.25" x14ac:dyDescent="0.25">
      <c r="A46" s="11" t="s">
        <v>43</v>
      </c>
      <c r="B46" s="1">
        <v>24529.96</v>
      </c>
      <c r="C46" s="1"/>
      <c r="D46" s="1"/>
      <c r="E46" s="1"/>
      <c r="F46" s="28"/>
      <c r="G46" s="3"/>
    </row>
    <row r="47" spans="1:7" ht="18.75" x14ac:dyDescent="0.25">
      <c r="A47" s="11" t="s">
        <v>44</v>
      </c>
      <c r="B47" s="1">
        <v>297.94</v>
      </c>
      <c r="C47" s="1">
        <v>25593.99</v>
      </c>
      <c r="D47" s="1">
        <v>26386.73</v>
      </c>
      <c r="E47" s="1">
        <v>26573.73</v>
      </c>
      <c r="F47" s="28">
        <v>26981.57</v>
      </c>
      <c r="G47" s="3">
        <f t="shared" si="17"/>
        <v>105.4215071585165</v>
      </c>
    </row>
    <row r="48" spans="1:7" s="9" customFormat="1" ht="18.75" x14ac:dyDescent="0.25">
      <c r="A48" s="15" t="s">
        <v>45</v>
      </c>
      <c r="B48" s="23">
        <f>SUM(B49:B53)</f>
        <v>365324.91000000003</v>
      </c>
      <c r="C48" s="23">
        <f>SUM(C49:C53)</f>
        <v>283215.57999999996</v>
      </c>
      <c r="D48" s="23">
        <f t="shared" ref="D48:F48" si="18">SUM(D49:D53)</f>
        <v>218528.6</v>
      </c>
      <c r="E48" s="23">
        <f t="shared" si="18"/>
        <v>268196.26</v>
      </c>
      <c r="F48" s="31">
        <f t="shared" si="18"/>
        <v>271885.12</v>
      </c>
      <c r="G48" s="8">
        <f t="shared" si="17"/>
        <v>95.999351448108911</v>
      </c>
    </row>
    <row r="49" spans="1:7" ht="18.75" x14ac:dyDescent="0.25">
      <c r="A49" s="11" t="s">
        <v>46</v>
      </c>
      <c r="B49" s="1">
        <v>1446.75</v>
      </c>
      <c r="C49" s="1">
        <v>2432.58</v>
      </c>
      <c r="D49" s="1">
        <v>4892.83</v>
      </c>
      <c r="E49" s="1">
        <v>5628.62</v>
      </c>
      <c r="F49" s="28">
        <v>6104.49</v>
      </c>
      <c r="G49" s="3">
        <f t="shared" si="17"/>
        <v>250.94714254001923</v>
      </c>
    </row>
    <row r="50" spans="1:7" ht="18.75" x14ac:dyDescent="0.25">
      <c r="A50" s="11" t="s">
        <v>47</v>
      </c>
      <c r="B50" s="1">
        <v>28135.45</v>
      </c>
      <c r="C50" s="1">
        <v>28471.599999999999</v>
      </c>
      <c r="D50" s="1">
        <v>28928.14</v>
      </c>
      <c r="E50" s="1">
        <v>29933.14</v>
      </c>
      <c r="F50" s="28">
        <v>30770.48</v>
      </c>
      <c r="G50" s="3">
        <f t="shared" si="17"/>
        <v>108.07429157476223</v>
      </c>
    </row>
    <row r="51" spans="1:7" ht="18.75" x14ac:dyDescent="0.25">
      <c r="A51" s="11" t="s">
        <v>48</v>
      </c>
      <c r="B51" s="1">
        <v>246832.97</v>
      </c>
      <c r="C51" s="1">
        <v>195623.27</v>
      </c>
      <c r="D51" s="1">
        <v>145624</v>
      </c>
      <c r="E51" s="1">
        <v>189930.09</v>
      </c>
      <c r="F51" s="28">
        <v>189930.09</v>
      </c>
      <c r="G51" s="3">
        <f t="shared" si="17"/>
        <v>97.089722505916612</v>
      </c>
    </row>
    <row r="52" spans="1:7" ht="18.75" x14ac:dyDescent="0.25">
      <c r="A52" s="11" t="s">
        <v>49</v>
      </c>
      <c r="B52" s="1">
        <v>7325.02</v>
      </c>
      <c r="C52" s="1">
        <v>7740.84</v>
      </c>
      <c r="D52" s="1">
        <v>7706.63</v>
      </c>
      <c r="E52" s="1">
        <v>7706.63</v>
      </c>
      <c r="F52" s="28">
        <v>8649.57</v>
      </c>
      <c r="G52" s="3">
        <f t="shared" si="17"/>
        <v>111.73942362844342</v>
      </c>
    </row>
    <row r="53" spans="1:7" ht="37.5" x14ac:dyDescent="0.25">
      <c r="A53" s="11" t="s">
        <v>50</v>
      </c>
      <c r="B53" s="1">
        <v>81584.72</v>
      </c>
      <c r="C53" s="1">
        <v>48947.29</v>
      </c>
      <c r="D53" s="1">
        <v>31377</v>
      </c>
      <c r="E53" s="1">
        <v>34997.78</v>
      </c>
      <c r="F53" s="28">
        <v>36430.49</v>
      </c>
      <c r="G53" s="3">
        <f t="shared" si="17"/>
        <v>74.428002040562404</v>
      </c>
    </row>
    <row r="54" spans="1:7" s="9" customFormat="1" ht="37.5" x14ac:dyDescent="0.25">
      <c r="A54" s="15" t="s">
        <v>51</v>
      </c>
      <c r="B54" s="23">
        <f t="shared" ref="B54" si="19">SUM(B55:B58)</f>
        <v>248970.22</v>
      </c>
      <c r="C54" s="23">
        <f t="shared" ref="C54:F54" si="20">SUM(C55:C58)</f>
        <v>275556.57</v>
      </c>
      <c r="D54" s="23">
        <f t="shared" si="20"/>
        <v>281437.33</v>
      </c>
      <c r="E54" s="23">
        <f t="shared" si="20"/>
        <v>277410.74</v>
      </c>
      <c r="F54" s="31">
        <f t="shared" si="20"/>
        <v>282906.67</v>
      </c>
      <c r="G54" s="8">
        <f t="shared" si="17"/>
        <v>102.66736518022415</v>
      </c>
    </row>
    <row r="55" spans="1:7" ht="18.75" x14ac:dyDescent="0.25">
      <c r="A55" s="11" t="s">
        <v>52</v>
      </c>
      <c r="B55" s="1">
        <v>9615.44</v>
      </c>
      <c r="C55" s="1">
        <v>17766.849999999999</v>
      </c>
      <c r="D55" s="1">
        <v>9124.42</v>
      </c>
      <c r="E55" s="1">
        <v>11654.22</v>
      </c>
      <c r="F55" s="28">
        <v>12077.71</v>
      </c>
      <c r="G55" s="3">
        <f t="shared" si="17"/>
        <v>67.978904532880051</v>
      </c>
    </row>
    <row r="56" spans="1:7" ht="18.75" x14ac:dyDescent="0.25">
      <c r="A56" s="11" t="s">
        <v>53</v>
      </c>
      <c r="B56" s="1">
        <v>42603.83</v>
      </c>
      <c r="C56" s="1">
        <v>4379.7</v>
      </c>
      <c r="D56" s="1">
        <v>100000</v>
      </c>
      <c r="E56" s="1">
        <v>12240.33</v>
      </c>
      <c r="F56" s="28">
        <v>12387.07</v>
      </c>
      <c r="G56" s="3">
        <f t="shared" si="17"/>
        <v>282.82918921387312</v>
      </c>
    </row>
    <row r="57" spans="1:7" ht="18.75" x14ac:dyDescent="0.25">
      <c r="A57" s="11" t="s">
        <v>54</v>
      </c>
      <c r="B57" s="1">
        <v>187093.41</v>
      </c>
      <c r="C57" s="1">
        <v>242116.02</v>
      </c>
      <c r="D57" s="1">
        <v>164554.53</v>
      </c>
      <c r="E57" s="1">
        <v>244052.5</v>
      </c>
      <c r="F57" s="28">
        <v>248423.77</v>
      </c>
      <c r="G57" s="3">
        <f t="shared" si="17"/>
        <v>102.60525924719892</v>
      </c>
    </row>
    <row r="58" spans="1:7" ht="37.5" x14ac:dyDescent="0.25">
      <c r="A58" s="11" t="s">
        <v>55</v>
      </c>
      <c r="B58" s="1">
        <v>9657.5400000000009</v>
      </c>
      <c r="C58" s="1">
        <v>11294</v>
      </c>
      <c r="D58" s="1">
        <v>7758.38</v>
      </c>
      <c r="E58" s="1">
        <v>9463.69</v>
      </c>
      <c r="F58" s="28">
        <v>10018.120000000001</v>
      </c>
      <c r="G58" s="3">
        <f t="shared" ref="G58:G76" si="21">F58/C58*100</f>
        <v>88.703028156543311</v>
      </c>
    </row>
    <row r="59" spans="1:7" s="9" customFormat="1" ht="18.75" x14ac:dyDescent="0.25">
      <c r="A59" s="15" t="s">
        <v>56</v>
      </c>
      <c r="B59" s="23">
        <f>SUM(B60:B60)</f>
        <v>6765.74</v>
      </c>
      <c r="C59" s="23">
        <f>SUM(C60:C60)</f>
        <v>5847.93</v>
      </c>
      <c r="D59" s="23">
        <f>SUM(D60:D60)</f>
        <v>350</v>
      </c>
      <c r="E59" s="23">
        <f>SUM(E60:E60)</f>
        <v>2144.98</v>
      </c>
      <c r="F59" s="31">
        <f>SUM(F60:F60)</f>
        <v>2144.98</v>
      </c>
      <c r="G59" s="8">
        <f t="shared" si="21"/>
        <v>36.679303616835355</v>
      </c>
    </row>
    <row r="60" spans="1:7" ht="37.5" x14ac:dyDescent="0.25">
      <c r="A60" s="11" t="s">
        <v>57</v>
      </c>
      <c r="B60" s="1">
        <v>6765.74</v>
      </c>
      <c r="C60" s="1">
        <v>5847.93</v>
      </c>
      <c r="D60" s="1">
        <v>350</v>
      </c>
      <c r="E60" s="1">
        <v>2144.98</v>
      </c>
      <c r="F60" s="28">
        <v>2144.98</v>
      </c>
      <c r="G60" s="3">
        <f t="shared" si="21"/>
        <v>36.679303616835355</v>
      </c>
    </row>
    <row r="61" spans="1:7" s="9" customFormat="1" ht="18.75" x14ac:dyDescent="0.25">
      <c r="A61" s="15" t="s">
        <v>58</v>
      </c>
      <c r="B61" s="23">
        <f t="shared" ref="B61" si="22">SUM(B62:B67)</f>
        <v>1540934.92</v>
      </c>
      <c r="C61" s="23">
        <f t="shared" ref="C61:F61" si="23">SUM(C62:C67)</f>
        <v>1695914.7499999998</v>
      </c>
      <c r="D61" s="23">
        <f t="shared" si="23"/>
        <v>1716374.6999999997</v>
      </c>
      <c r="E61" s="23">
        <f t="shared" si="23"/>
        <v>1719360.3499999999</v>
      </c>
      <c r="F61" s="31">
        <f t="shared" si="23"/>
        <v>1722214.0599999998</v>
      </c>
      <c r="G61" s="8">
        <f t="shared" si="21"/>
        <v>101.55074481190755</v>
      </c>
    </row>
    <row r="62" spans="1:7" ht="18.75" x14ac:dyDescent="0.25">
      <c r="A62" s="11" t="s">
        <v>59</v>
      </c>
      <c r="B62" s="1">
        <v>603817.27</v>
      </c>
      <c r="C62" s="1">
        <v>690138.27</v>
      </c>
      <c r="D62" s="1">
        <v>702298.86</v>
      </c>
      <c r="E62" s="1">
        <v>699715.7</v>
      </c>
      <c r="F62" s="28">
        <v>704558.23</v>
      </c>
      <c r="G62" s="3">
        <f t="shared" si="21"/>
        <v>102.08943057164473</v>
      </c>
    </row>
    <row r="63" spans="1:7" ht="18.75" x14ac:dyDescent="0.25">
      <c r="A63" s="11" t="s">
        <v>60</v>
      </c>
      <c r="B63" s="1">
        <v>705674.51</v>
      </c>
      <c r="C63" s="1">
        <v>782752.09</v>
      </c>
      <c r="D63" s="1">
        <v>767293.02</v>
      </c>
      <c r="E63" s="1">
        <v>774027.06</v>
      </c>
      <c r="F63" s="28">
        <v>776520</v>
      </c>
      <c r="G63" s="3">
        <f t="shared" si="21"/>
        <v>99.203823269255025</v>
      </c>
    </row>
    <row r="64" spans="1:7" ht="18.75" x14ac:dyDescent="0.25">
      <c r="A64" s="11" t="s">
        <v>61</v>
      </c>
      <c r="B64" s="1">
        <v>161603.12</v>
      </c>
      <c r="C64" s="1">
        <v>163744.82</v>
      </c>
      <c r="D64" s="1">
        <v>173061.75</v>
      </c>
      <c r="E64" s="1">
        <v>172775.34</v>
      </c>
      <c r="F64" s="28">
        <v>184493.18</v>
      </c>
      <c r="G64" s="3">
        <f t="shared" si="21"/>
        <v>112.67115503256835</v>
      </c>
    </row>
    <row r="65" spans="1:7" ht="37.5" x14ac:dyDescent="0.25">
      <c r="A65" s="11" t="s">
        <v>62</v>
      </c>
      <c r="B65" s="1">
        <v>185.4</v>
      </c>
      <c r="C65" s="1">
        <v>477.98</v>
      </c>
      <c r="D65" s="1">
        <v>425</v>
      </c>
      <c r="E65" s="1">
        <v>474.7</v>
      </c>
      <c r="F65" s="28">
        <v>474.7</v>
      </c>
      <c r="G65" s="3">
        <f t="shared" si="21"/>
        <v>99.313778819197452</v>
      </c>
    </row>
    <row r="66" spans="1:7" ht="18.75" x14ac:dyDescent="0.25">
      <c r="A66" s="11" t="s">
        <v>63</v>
      </c>
      <c r="B66" s="1">
        <v>20558.59</v>
      </c>
      <c r="C66" s="1">
        <v>34098.160000000003</v>
      </c>
      <c r="D66" s="1">
        <v>40577.410000000003</v>
      </c>
      <c r="E66" s="1">
        <v>35972.160000000003</v>
      </c>
      <c r="F66" s="28">
        <v>29982.31</v>
      </c>
      <c r="G66" s="3">
        <f t="shared" si="21"/>
        <v>87.9294073345893</v>
      </c>
    </row>
    <row r="67" spans="1:7" ht="18.75" x14ac:dyDescent="0.25">
      <c r="A67" s="11" t="s">
        <v>64</v>
      </c>
      <c r="B67" s="1">
        <v>49096.03</v>
      </c>
      <c r="C67" s="1">
        <v>24703.43</v>
      </c>
      <c r="D67" s="1">
        <v>32718.66</v>
      </c>
      <c r="E67" s="1">
        <v>36395.39</v>
      </c>
      <c r="F67" s="28">
        <v>26185.64</v>
      </c>
      <c r="G67" s="3">
        <f t="shared" si="21"/>
        <v>106.00001700168762</v>
      </c>
    </row>
    <row r="68" spans="1:7" s="9" customFormat="1" ht="18.75" x14ac:dyDescent="0.25">
      <c r="A68" s="15" t="s">
        <v>65</v>
      </c>
      <c r="B68" s="23">
        <f t="shared" ref="B68" si="24">SUM(B69:B70)</f>
        <v>83305.62999999999</v>
      </c>
      <c r="C68" s="23">
        <f t="shared" ref="C68:F68" si="25">SUM(C69:C70)</f>
        <v>92962.98000000001</v>
      </c>
      <c r="D68" s="23">
        <f t="shared" si="25"/>
        <v>88754.3</v>
      </c>
      <c r="E68" s="23">
        <f t="shared" si="25"/>
        <v>88210.72</v>
      </c>
      <c r="F68" s="31">
        <f t="shared" si="25"/>
        <v>96793.9</v>
      </c>
      <c r="G68" s="8">
        <f t="shared" si="21"/>
        <v>104.12090920493296</v>
      </c>
    </row>
    <row r="69" spans="1:7" ht="18.75" x14ac:dyDescent="0.25">
      <c r="A69" s="11" t="s">
        <v>66</v>
      </c>
      <c r="B69" s="1">
        <v>74568.009999999995</v>
      </c>
      <c r="C69" s="1">
        <v>81529.66</v>
      </c>
      <c r="D69" s="1">
        <v>78790.600000000006</v>
      </c>
      <c r="E69" s="1">
        <v>78146.570000000007</v>
      </c>
      <c r="F69" s="28">
        <v>86729.75</v>
      </c>
      <c r="G69" s="3">
        <f t="shared" si="21"/>
        <v>106.37815734789031</v>
      </c>
    </row>
    <row r="70" spans="1:7" ht="37.5" x14ac:dyDescent="0.25">
      <c r="A70" s="11" t="s">
        <v>67</v>
      </c>
      <c r="B70" s="1">
        <v>8737.6200000000008</v>
      </c>
      <c r="C70" s="1">
        <v>11433.32</v>
      </c>
      <c r="D70" s="1">
        <v>9963.7000000000007</v>
      </c>
      <c r="E70" s="1">
        <v>10064.15</v>
      </c>
      <c r="F70" s="28">
        <v>10064.15</v>
      </c>
      <c r="G70" s="3">
        <f t="shared" si="21"/>
        <v>88.024738221269061</v>
      </c>
    </row>
    <row r="71" spans="1:7" s="9" customFormat="1" ht="18.75" x14ac:dyDescent="0.25">
      <c r="A71" s="15" t="s">
        <v>68</v>
      </c>
      <c r="B71" s="23">
        <f t="shared" ref="B71" si="26">SUM(B72:B74)</f>
        <v>114955.21999999999</v>
      </c>
      <c r="C71" s="23">
        <f t="shared" ref="C71:F71" si="27">SUM(C72:C74)</f>
        <v>129962.26</v>
      </c>
      <c r="D71" s="23">
        <f t="shared" si="27"/>
        <v>149505.85999999999</v>
      </c>
      <c r="E71" s="23">
        <f t="shared" si="27"/>
        <v>139704.03</v>
      </c>
      <c r="F71" s="31">
        <f t="shared" si="27"/>
        <v>139504.04</v>
      </c>
      <c r="G71" s="8">
        <f t="shared" si="21"/>
        <v>107.3419621973333</v>
      </c>
    </row>
    <row r="72" spans="1:7" ht="18.75" x14ac:dyDescent="0.25">
      <c r="A72" s="11" t="s">
        <v>69</v>
      </c>
      <c r="B72" s="1">
        <v>1321.3</v>
      </c>
      <c r="C72" s="1">
        <v>2805.42</v>
      </c>
      <c r="D72" s="1">
        <v>5000</v>
      </c>
      <c r="E72" s="1">
        <v>5000</v>
      </c>
      <c r="F72" s="28">
        <v>4800</v>
      </c>
      <c r="G72" s="3">
        <f t="shared" si="21"/>
        <v>171.09737579399876</v>
      </c>
    </row>
    <row r="73" spans="1:7" ht="18.75" x14ac:dyDescent="0.25">
      <c r="A73" s="11" t="s">
        <v>70</v>
      </c>
      <c r="B73" s="1">
        <v>11761.74</v>
      </c>
      <c r="C73" s="1">
        <v>5709.75</v>
      </c>
      <c r="D73" s="1">
        <v>6652.4</v>
      </c>
      <c r="E73" s="1">
        <v>5792.19</v>
      </c>
      <c r="F73" s="28">
        <v>5792.2</v>
      </c>
      <c r="G73" s="3">
        <f t="shared" si="21"/>
        <v>101.44402119182101</v>
      </c>
    </row>
    <row r="74" spans="1:7" ht="18.75" x14ac:dyDescent="0.25">
      <c r="A74" s="11" t="s">
        <v>71</v>
      </c>
      <c r="B74" s="1">
        <v>101872.18</v>
      </c>
      <c r="C74" s="1">
        <v>121447.09</v>
      </c>
      <c r="D74" s="1">
        <v>137853.46</v>
      </c>
      <c r="E74" s="1">
        <v>128911.84</v>
      </c>
      <c r="F74" s="28">
        <v>128911.84</v>
      </c>
      <c r="G74" s="3">
        <f t="shared" si="21"/>
        <v>106.14650379848543</v>
      </c>
    </row>
    <row r="75" spans="1:7" s="9" customFormat="1" ht="18.75" x14ac:dyDescent="0.25">
      <c r="A75" s="15" t="s">
        <v>72</v>
      </c>
      <c r="B75" s="23">
        <f t="shared" ref="B75" si="28">SUM(B76:B78)</f>
        <v>113233.1</v>
      </c>
      <c r="C75" s="23">
        <f t="shared" ref="C75:F75" si="29">SUM(C76:C78)</f>
        <v>116148.4</v>
      </c>
      <c r="D75" s="23">
        <f t="shared" si="29"/>
        <v>139875.72</v>
      </c>
      <c r="E75" s="23">
        <f t="shared" si="29"/>
        <v>135171.79</v>
      </c>
      <c r="F75" s="31">
        <f t="shared" si="29"/>
        <v>133370.65</v>
      </c>
      <c r="G75" s="8">
        <f t="shared" si="21"/>
        <v>114.82779788615254</v>
      </c>
    </row>
    <row r="76" spans="1:7" ht="18.75" x14ac:dyDescent="0.25">
      <c r="A76" s="11" t="s">
        <v>73</v>
      </c>
      <c r="B76" s="1">
        <v>97926.13</v>
      </c>
      <c r="C76" s="1">
        <v>103153.04</v>
      </c>
      <c r="D76" s="1">
        <v>100974.14</v>
      </c>
      <c r="E76" s="1">
        <v>107736.99</v>
      </c>
      <c r="F76" s="28">
        <v>108236.81</v>
      </c>
      <c r="G76" s="3">
        <f t="shared" si="21"/>
        <v>104.92837632317962</v>
      </c>
    </row>
    <row r="77" spans="1:7" ht="18.75" x14ac:dyDescent="0.25">
      <c r="A77" s="11" t="s">
        <v>74</v>
      </c>
      <c r="B77" s="1">
        <v>10277.280000000001</v>
      </c>
      <c r="C77" s="1">
        <v>8766.91</v>
      </c>
      <c r="D77" s="1">
        <v>12189.8</v>
      </c>
      <c r="E77" s="1">
        <v>12335.15</v>
      </c>
      <c r="F77" s="28">
        <v>10034.19</v>
      </c>
      <c r="G77" s="3">
        <f t="shared" ref="G77:G83" si="30">F77/C77*100</f>
        <v>114.45526416947362</v>
      </c>
    </row>
    <row r="78" spans="1:7" ht="18.75" x14ac:dyDescent="0.25">
      <c r="A78" s="11" t="s">
        <v>75</v>
      </c>
      <c r="B78" s="1">
        <v>5029.6899999999996</v>
      </c>
      <c r="C78" s="1">
        <v>4228.45</v>
      </c>
      <c r="D78" s="1">
        <v>26711.78</v>
      </c>
      <c r="E78" s="1">
        <v>15099.65</v>
      </c>
      <c r="F78" s="28">
        <v>15099.65</v>
      </c>
      <c r="G78" s="3">
        <f t="shared" si="30"/>
        <v>357.09657202994009</v>
      </c>
    </row>
    <row r="79" spans="1:7" s="9" customFormat="1" ht="18.75" x14ac:dyDescent="0.25">
      <c r="A79" s="15" t="s">
        <v>76</v>
      </c>
      <c r="B79" s="23">
        <f t="shared" ref="B79" si="31">SUM(B80:B81)</f>
        <v>4085.78</v>
      </c>
      <c r="C79" s="23">
        <f t="shared" ref="C79:F79" si="32">SUM(C80:C81)</f>
        <v>3407</v>
      </c>
      <c r="D79" s="23">
        <f t="shared" si="32"/>
        <v>3800</v>
      </c>
      <c r="E79" s="23">
        <f t="shared" si="32"/>
        <v>3930</v>
      </c>
      <c r="F79" s="31">
        <f t="shared" si="32"/>
        <v>3763.33</v>
      </c>
      <c r="G79" s="8">
        <f t="shared" si="30"/>
        <v>110.4587613736425</v>
      </c>
    </row>
    <row r="80" spans="1:7" ht="18.75" x14ac:dyDescent="0.25">
      <c r="A80" s="11" t="s">
        <v>77</v>
      </c>
      <c r="B80" s="1">
        <v>3085.78</v>
      </c>
      <c r="C80" s="1">
        <v>2764.9</v>
      </c>
      <c r="D80" s="1">
        <v>3000</v>
      </c>
      <c r="E80" s="1">
        <v>3000</v>
      </c>
      <c r="F80" s="28">
        <v>3000</v>
      </c>
      <c r="G80" s="3">
        <f t="shared" si="30"/>
        <v>108.50302000072335</v>
      </c>
    </row>
    <row r="81" spans="1:7" ht="18.75" x14ac:dyDescent="0.25">
      <c r="A81" s="11" t="s">
        <v>78</v>
      </c>
      <c r="B81" s="1">
        <v>1000</v>
      </c>
      <c r="C81" s="1">
        <v>642.1</v>
      </c>
      <c r="D81" s="1">
        <v>800</v>
      </c>
      <c r="E81" s="1">
        <v>930</v>
      </c>
      <c r="F81" s="28">
        <v>763.33</v>
      </c>
      <c r="G81" s="3">
        <f t="shared" si="30"/>
        <v>118.88023672325183</v>
      </c>
    </row>
    <row r="82" spans="1:7" s="9" customFormat="1" ht="18.75" x14ac:dyDescent="0.25">
      <c r="A82" s="7" t="s">
        <v>30</v>
      </c>
      <c r="B82" s="8">
        <f>B36+B43+B45+B48+B54+B59+B61+B68+B71+B75+B79</f>
        <v>2617452.08</v>
      </c>
      <c r="C82" s="8">
        <f t="shared" ref="C82:F82" si="33">C36+C43+C45+C48+C54+C59+C61+C68+C71+C75+C79</f>
        <v>2805908.3899999997</v>
      </c>
      <c r="D82" s="8">
        <f t="shared" si="33"/>
        <v>2803575.4099999997</v>
      </c>
      <c r="E82" s="8">
        <f>E36+E43+E45+E48+E54+E59+E61+E68+E71+E75+E79</f>
        <v>2858474.5</v>
      </c>
      <c r="F82" s="8">
        <f t="shared" si="33"/>
        <v>2876338.38</v>
      </c>
      <c r="G82" s="8">
        <f t="shared" si="30"/>
        <v>102.51006020905766</v>
      </c>
    </row>
    <row r="83" spans="1:7" s="16" customFormat="1" ht="22.5" x14ac:dyDescent="0.25">
      <c r="A83" s="19" t="s">
        <v>31</v>
      </c>
      <c r="B83" s="20">
        <f>B35-B82</f>
        <v>87031.540000000037</v>
      </c>
      <c r="C83" s="20">
        <f>C35-C82</f>
        <v>-129489.02999999933</v>
      </c>
      <c r="D83" s="20">
        <f>D35-D82</f>
        <v>-74825.849999999627</v>
      </c>
      <c r="E83" s="20">
        <f>E35-E82</f>
        <v>-77026.010000000242</v>
      </c>
      <c r="F83" s="32">
        <f>F35-F82</f>
        <v>-63426.200000000186</v>
      </c>
      <c r="G83" s="20">
        <f t="shared" si="30"/>
        <v>48.981909896151443</v>
      </c>
    </row>
  </sheetData>
  <mergeCells count="2">
    <mergeCell ref="A1:G1"/>
    <mergeCell ref="F2:G2"/>
  </mergeCells>
  <pageMargins left="0.43307086614173229" right="0.23622047244094491" top="0.27559055118110237" bottom="0.27559055118110237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2022</vt:lpstr>
      <vt:lpstr>'Оценка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User</cp:lastModifiedBy>
  <cp:lastPrinted>2022-11-01T12:21:49Z</cp:lastPrinted>
  <dcterms:created xsi:type="dcterms:W3CDTF">2018-09-19T09:35:03Z</dcterms:created>
  <dcterms:modified xsi:type="dcterms:W3CDTF">2022-11-01T12:21:55Z</dcterms:modified>
</cp:coreProperties>
</file>